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62cf74675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llow-up costs" sheetId="1" r:id="R57e521ee4b2e41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%"/>
    <x:numFmt numFmtId="202" formatCode="#,##0.##"/>
    <x:numFmt numFmtId="203" formatCode="#,##0&quot;   &quot;"/>
  </x:numFmts>
  <x:fonts count="8">
    <x:font>
      <x:sz val="11"/>
      <x:name val="Carlito"/>
    </x:font>
    <x:font>
      <x:sz val="11"/>
      <x:color rgb="FF191832"/>
      <x:name val="Arial"/>
    </x:font>
    <x:font>
      <x:b/>
      <x:sz val="17"/>
      <x:color rgb="FF201A5C"/>
      <x:name val="Arial"/>
    </x:font>
    <x:font>
      <x:b/>
      <x:sz val="11"/>
      <x:color rgb="FF191832"/>
      <x:name val="Arial"/>
    </x:font>
    <x:font>
      <x:sz val="11"/>
      <x:color rgb="FF67657D"/>
      <x:name val="Arial"/>
    </x:font>
    <x:font>
      <x:sz val="11"/>
      <x:color rgb="FF164A9B"/>
      <x:name val="Arial"/>
    </x:font>
    <x:font>
      <x:b/>
      <x:sz val="11"/>
      <x:color rgb="FFFFFFFF"/>
      <x:name val="Arial"/>
    </x:font>
    <x:font>
      <x:sz val="10"/>
      <x:color rgb="FF19183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9E8FA"/>
      </x:patternFill>
    </x:fill>
    <x:fill>
      <x:patternFill patternType="solid">
        <x:fgColor rgb="FFFFF3D6"/>
      </x:patternFill>
    </x:fill>
    <x:fill>
      <x:patternFill patternType="solid">
        <x:fgColor rgb="FF201A5C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/>
    </x:xf>
    <x:xf numFmtId="0" fontId="6" fillId="4" borderId="2" xfId="0" applyNumberFormat="1" applyFont="1" applyFill="1" applyBorder="1" applyAlignment="1">
      <x:alignment horizontal="center" vertical="center"/>
    </x:xf>
    <x:xf numFmtId="0" fontId="6" fillId="4" borderId="3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horizontal="right" vertical="center"/>
    </x:xf>
    <x:xf numFmtId="0" fontId="6" fillId="4" borderId="2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A82C3B"/>
      </x:font>
      <x:fill>
        <x:patternFill patternType="solid">
          <x:bgColor rgb="FFFDEB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40ac177b4444c" /><Relationship Type="http://schemas.openxmlformats.org/officeDocument/2006/relationships/theme" Target="/xl/theme/theme1.xml" Id="R080ccd6b81f44242" /><Relationship Type="http://schemas.openxmlformats.org/officeDocument/2006/relationships/sharedStrings" Target="/xl/sharedStrings.xml" Id="R9154c062dd8b41b6" /><Relationship Type="http://schemas.openxmlformats.org/officeDocument/2006/relationships/worksheet" Target="/xl/worksheets/sheet1.xml" Id="R57e521ee4b2e41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1A5C"/>
  </x:sheetPr>
  <x:sheetViews>
    <x:sheetView showGridLines="0" workbookViewId="0"/>
  </x:sheetViews>
  <x:sheetFormatPr defaultRowHeight="15"/>
  <x:cols>
    <x:col min="1" max="1" width="48" hidden="0" customWidth="1"/>
    <x:col min="2" max="2" width="18" hidden="0" customWidth="1"/>
    <x:col min="3" max="3" width="27" hidden="0" customWidth="1"/>
    <x:col min="4" max="4" width="18" hidden="0" customWidth="1"/>
    <x:col min="5" max="5" width="18" hidden="0" customWidth="1"/>
    <x:col min="6" max="6" width="23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2" customHeight="1">
      <x:c r="A2" s="3" t="str">
        <x:v>Tyllus · Import follow-up cost worksheet</x:v>
      </x:c>
      <x:c r="B2" s="2"/>
      <x:c r="C2" s="2"/>
      <x:c r="D2" s="2"/>
      <x:c r="E2" s="2"/>
      <x:c r="F2" s="2"/>
    </x:row>
    <x:row r="3" ht="25" customHeight="1">
      <x:c r="A3" s="2" t="str">
        <x:v>Monthly labour estimate. Change the yellow inputs to recalculate.</x:v>
      </x:c>
      <x:c r="B3" s="2"/>
      <x:c r="C3" s="2"/>
      <x:c r="D3" s="2"/>
      <x:c r="E3" s="2"/>
      <x:c r="F3" s="2"/>
    </x:row>
    <x:row r="4" ht="25" customHeight="1">
      <x:c r="A4" s="23" t="str">
        <x:v>Result</x:v>
      </x:c>
      <x:c r="B4" s="24" t="str">
        <x:v>Value</x:v>
      </x:c>
      <x:c r="C4" s="25" t="str">
        <x:v>Unit</x:v>
      </x:c>
      <x:c r="D4" s="2"/>
      <x:c r="E4" s="2"/>
      <x:c r="F4" s="2"/>
    </x:row>
    <x:row r="5" ht="25" customHeight="1">
      <x:c r="A5" s="8" t="str">
        <x:v>Monthly labour cost</x:v>
      </x:c>
      <x:c r="B5" s="27" t="str">
        <x:f>IF($E$13="Ready",B7*B20,"")</x:f>
      </x:c>
      <x:c r="C5" s="8" t="str">
        <x:f>$B$13</x:f>
        <x:v>USD</x:v>
      </x:c>
      <x:c r="D5" s="2" t="str">
        <x:v>Exposure stays separate from labour.</x:v>
      </x:c>
      <x:c r="E5" s="2"/>
      <x:c r="F5" s="2"/>
    </x:row>
    <x:row r="6" ht="25" customHeight="1">
      <x:c r="A6" s="2" t="str">
        <x:v>Annualized labour cost</x:v>
      </x:c>
      <x:c r="B6" s="28" t="str">
        <x:f>IF($E$13="Ready",B5*12,"")</x:f>
      </x:c>
      <x:c r="C6" s="2" t="str">
        <x:f>$B$13</x:f>
        <x:v>USD</x:v>
      </x:c>
      <x:c r="D6" s="2" t="str">
        <x:v>Annual cost = monthly estimate × 12.</x:v>
      </x:c>
      <x:c r="E6" s="2"/>
      <x:c r="F6" s="2"/>
    </x:row>
    <x:row r="7" ht="25" customHeight="1">
      <x:c r="A7" s="2" t="str">
        <x:v>Monthly labour hours</x:v>
      </x:c>
      <x:c r="B7" s="28" t="str">
        <x:f>IF($E$13="Ready",SUM(B9:B10),"")</x:f>
      </x:c>
      <x:c r="C7" s="2" t="str">
        <x:f>"hours/month"</x:f>
        <x:v>hours/month</x:v>
      </x:c>
      <x:c r="D7" s="2" t="str">
        <x:v>No duties, tax, FX or savings calculation.</x:v>
      </x:c>
      <x:c r="E7" s="2"/>
      <x:c r="F7" s="2"/>
    </x:row>
    <x:row r="8" ht="25" customHeight="1">
      <x:c r="A8" s="10" t="str">
        <x:v>Documented charge exposure</x:v>
      </x:c>
      <x:c r="B8" s="28" t="str">
        <x:f>IF($E$13="Ready",B23*B24,"")</x:f>
      </x:c>
      <x:c r="C8" s="2" t="str">
        <x:f>$B$13</x:f>
        <x:v>USD</x:v>
      </x:c>
      <x:c r="D8" s="2" t="str">
        <x:v>No seasonal or volume forecast.</x:v>
      </x:c>
      <x:c r="E8" s="2"/>
      <x:c r="F8" s="2"/>
    </x:row>
    <x:row r="9" ht="25" customHeight="1">
      <x:c r="A9" s="2" t="str">
        <x:v>Routine follow-up hours</x:v>
      </x:c>
      <x:c r="B9" s="28" t="str">
        <x:f>IF($E$13="Ready",B16*(B17*B18+B19)/60,"")</x:f>
      </x:c>
      <x:c r="C9" s="2" t="str">
        <x:f>"hours/month"</x:f>
        <x:v>hours/month</x:v>
      </x:c>
      <x:c r="D9" s="2"/>
      <x:c r="E9" s="2"/>
      <x:c r="F9" s="2"/>
    </x:row>
    <x:row r="10" ht="25" customHeight="1">
      <x:c r="A10" s="2" t="str">
        <x:v>Escalation hours</x:v>
      </x:c>
      <x:c r="B10" s="28" t="str">
        <x:f>IF($E$13="Ready",B16*(B21/100)*B22/60,"")</x:f>
      </x:c>
      <x:c r="C10" s="2" t="str">
        <x:f>"hours/month"</x:f>
        <x:v>hours/month</x:v>
      </x:c>
      <x:c r="D10" s="2"/>
      <x:c r="E10" s="2"/>
      <x:c r="F10" s="2"/>
    </x:row>
    <x:row r="11" ht="25" customHeight="1">
      <x:c r="A11" s="2" t="str">
        <x:v>Inputs measured from records</x:v>
      </x:c>
      <x:c r="B11" s="29" t="str">
        <x:f>IF($E$13="Ready",COUNTIFS(D16:D24,1)/9,"")</x:f>
      </x:c>
      <x:c r="C11" s="2" t="str">
        <x:f>"share of nine inputs"</x:f>
        <x:v>share of nine inputs</x:v>
      </x:c>
      <x:c r="D11" s="2"/>
      <x:c r="E11" s="2"/>
      <x:c r="F11" s="2"/>
    </x:row>
    <x:row r="12" ht="25" customHeight="1">
      <x:c r="A12" s="2"/>
      <x:c r="B12" s="30"/>
      <x:c r="C12" s="2"/>
      <x:c r="D12" s="2"/>
      <x:c r="E12" s="2"/>
      <x:c r="F12" s="2"/>
    </x:row>
    <x:row r="13" ht="25" customHeight="1">
      <x:c r="A13" s="2" t="str">
        <x:v>Currency code</x:v>
      </x:c>
      <x:c r="B13" s="31" t="str">
        <x:v>USD</x:v>
      </x:c>
      <x:c r="C13" s="2"/>
      <x:c r="D13" s="2" t="str">
        <x:v>Input status</x:v>
      </x:c>
      <x:c r="E13" s="2" t="str">
        <x:f>IF(AND(COUNTIFS(F16:F24,"Ready")=9,OR(B13="USD",B13="CAD",B13="EUR",B13="GBP",B13="TRY")),"Ready","Complete inputs")</x:f>
        <x:v>Complete inputs</x:v>
      </x:c>
      <x:c r="F13" s="2"/>
    </x:row>
    <x:row r="14" ht="25" customHeight="1">
      <x:c r="A14" s="2" t="str">
        <x:v>Enter monetary values in one currency. Changing the code does not convert amounts.</x:v>
      </x:c>
      <x:c r="B14" s="30"/>
      <x:c r="C14" s="2"/>
      <x:c r="D14" s="2"/>
      <x:c r="E14" s="2"/>
      <x:c r="F14" s="2"/>
    </x:row>
    <x:row r="15" ht="25" customHeight="1">
      <x:c r="A15" s="23" t="str">
        <x:v>Monthly inputs</x:v>
      </x:c>
      <x:c r="B15" s="32" t="str">
        <x:v>Your value</x:v>
      </x:c>
      <x:c r="C15" s="24" t="str">
        <x:v>Unit</x:v>
      </x:c>
      <x:c r="D15" s="24" t="str">
        <x:v>Measured (0/1)</x:v>
      </x:c>
      <x:c r="E15" s="24" t="str">
        <x:v>Maximum</x:v>
      </x:c>
      <x:c r="F15" s="25" t="str">
        <x:v>Input status</x:v>
      </x:c>
    </x:row>
    <x:row r="16" ht="38" customHeight="1">
      <x:c r="A16" s="11" t="str">
        <x:v>Unresolved requests opened</x:v>
      </x:c>
      <x:c r="B16" s="33"/>
      <x:c r="C16" s="11" t="str">
        <x:v>requests / month</x:v>
      </x:c>
      <x:c r="D16" s="31" t="n">
        <x:v>0</x:v>
      </x:c>
      <x:c r="E16" s="34" t="n">
        <x:v>100000</x:v>
      </x:c>
      <x:c r="F16" s="2" t="str">
        <x:f>IF(ISBLANK(B16),"Enter value",IF(AND(ISNUMBER(B16),B16&gt;=0,B16&lt;=E16,ISNUMBER(D16),OR(D16=0,D16=1)),"Ready","Check value / flag"))</x:f>
        <x:v>Enter value</x:v>
      </x:c>
    </x:row>
    <x:row r="17" ht="38" customHeight="1">
      <x:c r="A17" s="11" t="str">
        <x:v>Follow-ups per request</x:v>
      </x:c>
      <x:c r="B17" s="33"/>
      <x:c r="C17" s="11" t="str">
        <x:v>touches / request</x:v>
      </x:c>
      <x:c r="D17" s="31" t="n">
        <x:v>0</x:v>
      </x:c>
      <x:c r="E17" s="34" t="n">
        <x:v>100</x:v>
      </x:c>
      <x:c r="F17" s="2" t="str">
        <x:f>IF(ISBLANK(B17),"Enter value",IF(AND(ISNUMBER(B17),B17&gt;=0,B17&lt;=E17,ISNUMBER(D17),OR(D17=0,D17=1)),"Ready","Check value / flag"))</x:f>
        <x:v>Enter value</x:v>
      </x:c>
    </x:row>
    <x:row r="18" ht="38" customHeight="1">
      <x:c r="A18" s="11" t="str">
        <x:v>Minutes per follow-up</x:v>
      </x:c>
      <x:c r="B18" s="33"/>
      <x:c r="C18" s="11" t="str">
        <x:v>minutes / touch</x:v>
      </x:c>
      <x:c r="D18" s="31" t="n">
        <x:v>0</x:v>
      </x:c>
      <x:c r="E18" s="34" t="n">
        <x:v>1440</x:v>
      </x:c>
      <x:c r="F18" s="2" t="str">
        <x:f>IF(ISBLANK(B18),"Enter value",IF(AND(ISNUMBER(B18),B18&gt;=0,B18&lt;=E18,ISNUMBER(D18),OR(D18=0,D18=1)),"Ready","Check value / flag"))</x:f>
        <x:v>Enter value</x:v>
      </x:c>
    </x:row>
    <x:row r="19" ht="38" customHeight="1">
      <x:c r="A19" s="11" t="str">
        <x:v>Context reconstruction</x:v>
      </x:c>
      <x:c r="B19" s="33"/>
      <x:c r="C19" s="11" t="str">
        <x:v>minutes / request</x:v>
      </x:c>
      <x:c r="D19" s="31" t="n">
        <x:v>0</x:v>
      </x:c>
      <x:c r="E19" s="34" t="n">
        <x:v>1440</x:v>
      </x:c>
      <x:c r="F19" s="2" t="str">
        <x:f>IF(ISBLANK(B19),"Enter value",IF(AND(ISNUMBER(B19),B19&gt;=0,B19&lt;=E19,ISNUMBER(D19),OR(D19=0,D19=1)),"Ready","Check value / flag"))</x:f>
        <x:v>Enter value</x:v>
      </x:c>
    </x:row>
    <x:row r="20" ht="38" customHeight="1">
      <x:c r="A20" s="11" t="str">
        <x:v>Loaded hourly labor cost</x:v>
      </x:c>
      <x:c r="B20" s="33"/>
      <x:c r="C20" s="11" t="str">
        <x:v>currency / hour</x:v>
      </x:c>
      <x:c r="D20" s="31" t="n">
        <x:v>0</x:v>
      </x:c>
      <x:c r="E20" s="34" t="n">
        <x:v>100000</x:v>
      </x:c>
      <x:c r="F20" s="2" t="str">
        <x:f>IF(ISBLANK(B20),"Enter value",IF(AND(ISNUMBER(B20),B20&gt;=0,B20&lt;=E20,ISNUMBER(D20),OR(D20=0,D20=1)),"Ready","Check value / flag"))</x:f>
        <x:v>Enter value</x:v>
      </x:c>
    </x:row>
    <x:row r="21" ht="38" customHeight="1">
      <x:c r="A21" s="11" t="str">
        <x:v>Requests escalated</x:v>
      </x:c>
      <x:c r="B21" s="33"/>
      <x:c r="C21" s="11" t="str">
        <x:v>percent</x:v>
      </x:c>
      <x:c r="D21" s="31" t="n">
        <x:v>0</x:v>
      </x:c>
      <x:c r="E21" s="34" t="n">
        <x:v>100</x:v>
      </x:c>
      <x:c r="F21" s="2" t="str">
        <x:f>IF(ISBLANK(B21),"Enter value",IF(AND(ISNUMBER(B21),B21&gt;=0,B21&lt;=E21,ISNUMBER(D21),OR(D21=0,D21=1)),"Ready","Check value / flag"))</x:f>
        <x:v>Enter value</x:v>
      </x:c>
    </x:row>
    <x:row r="22" ht="38" customHeight="1">
      <x:c r="A22" s="11" t="str">
        <x:v>Minutes per escalation</x:v>
      </x:c>
      <x:c r="B22" s="33"/>
      <x:c r="C22" s="11" t="str">
        <x:v>minutes / escalation</x:v>
      </x:c>
      <x:c r="D22" s="31" t="n">
        <x:v>0</x:v>
      </x:c>
      <x:c r="E22" s="34" t="n">
        <x:v>10080</x:v>
      </x:c>
      <x:c r="F22" s="2" t="str">
        <x:f>IF(ISBLANK(B22),"Enter value",IF(AND(ISNUMBER(B22),B22&gt;=0,B22&lt;=E22,ISNUMBER(D22),OR(D22=0,D22=1)),"Ready","Check value / flag"))</x:f>
        <x:v>Enter value</x:v>
      </x:c>
    </x:row>
    <x:row r="23" ht="38" customHeight="1">
      <x:c r="A23" s="11" t="str">
        <x:v>Documented exposure incidents</x:v>
      </x:c>
      <x:c r="B23" s="33"/>
      <x:c r="C23" s="11" t="str">
        <x:v>incidents / month</x:v>
      </x:c>
      <x:c r="D23" s="31" t="n">
        <x:v>0</x:v>
      </x:c>
      <x:c r="E23" s="34" t="n">
        <x:v>100000</x:v>
      </x:c>
      <x:c r="F23" s="2" t="str">
        <x:f>IF(ISBLANK(B23),"Enter value",IF(AND(ISNUMBER(B23),B23&gt;=0,B23&lt;=E23,ISNUMBER(D23),OR(D23=0,D23=1)),"Ready","Check value / flag"))</x:f>
        <x:v>Enter value</x:v>
      </x:c>
    </x:row>
    <x:row r="24" ht="38" customHeight="1">
      <x:c r="A24" s="11" t="str">
        <x:v>Average exposure per incident</x:v>
      </x:c>
      <x:c r="B24" s="33"/>
      <x:c r="C24" s="11" t="str">
        <x:v>currency / incident</x:v>
      </x:c>
      <x:c r="D24" s="31" t="n">
        <x:v>0</x:v>
      </x:c>
      <x:c r="E24" s="34" t="n">
        <x:v>100000000</x:v>
      </x:c>
      <x:c r="F24" s="2" t="str">
        <x:f>IF(ISBLANK(B24),"Enter value",IF(AND(ISNUMBER(B24),B24&gt;=0,B24&lt;=E24,ISNUMBER(D24),OR(D24=0,D24=1)),"Ready","Check value / flag"))</x:f>
        <x:v>Enter value</x:v>
      </x:c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6" t="str">
        <x:v>Use one observation month. Fill all nine values; zero is valid. Leave the formulas and maximums unchanged.</x:v>
      </x:c>
      <x:c r="B26" s="26"/>
      <x:c r="C26" s="26"/>
      <x:c r="D26" s="26"/>
      <x:c r="E26" s="26"/>
      <x:c r="F26" s="26"/>
    </x:row>
    <x:row r="27" ht="25" customHeight="1">
      <x:c r="A27" s="26" t="str">
        <x:v>Measured: 1 = from records; 0 = estimate. Blank or invalid inputs leave the results unavailable.</x:v>
      </x:c>
      <x:c r="B27" s="26"/>
      <x:c r="C27" s="26"/>
      <x:c r="D27" s="26"/>
      <x:c r="E27" s="26"/>
      <x:c r="F27" s="26"/>
    </x:row>
    <x:row r="28" ht="25" customHeight="1">
      <x:c r="A28" s="26"/>
      <x:c r="B28" s="26"/>
      <x:c r="C28" s="26"/>
      <x:c r="D28" s="26"/>
      <x:c r="E28" s="26"/>
      <x:c r="F28" s="26"/>
    </x:row>
    <x:row r="29" ht="25" customHeight="1">
      <x:c r="A29" s="26" t="str">
        <x:v>Method and definitions: https://www.tyllus.com/en/resources/import-follow-up-cost-calculator</x:v>
      </x:c>
      <x:c r="B29" s="26"/>
      <x:c r="C29" s="26"/>
      <x:c r="D29" s="26"/>
      <x:c r="E29" s="26"/>
      <x:c r="F29" s="26"/>
    </x:row>
    <x:row r="30" ht="25" customHeight="1">
      <x:c r="A30" s="26" t="str">
        <x:v>Model version 1. Free standalone template in English. No macros, account or online connection needed.</x:v>
      </x:c>
      <x:c r="B30" s="26"/>
      <x:c r="C30" s="26"/>
      <x:c r="D30" s="26"/>
      <x:c r="E30" s="26"/>
      <x:c r="F30" s="26"/>
    </x:row>
    <x:row r="31" ht="25" customHeight="1">
      <x:c r="A31" s="26"/>
      <x:c r="B31" s="26"/>
      <x:c r="C31" s="26"/>
      <x:c r="D31" s="26"/>
      <x:c r="E31" s="26"/>
      <x:c r="F31" s="26"/>
    </x:row>
    <x:row r="32" ht="25" customHeight="1">
      <x:c r="A32" s="26" t="str">
        <x:v>Exposure inventories documented charges; it is not a confirmed loss or an amount Tyllus can prevent.</x:v>
      </x:c>
      <x:c r="B32" s="26"/>
      <x:c r="C32" s="26"/>
      <x:c r="D32" s="26"/>
      <x:c r="E32" s="26"/>
      <x:c r="F32" s="26"/>
    </x:row>
    <x:row r="33" ht="25" customHeight="1">
      <x:c r="A33" s="26" t="str">
        <x:v>Labour estimates describe your assumptions. They are not ROI, a benchmark or a product savings claim.</x:v>
      </x:c>
      <x:c r="B33" s="26"/>
      <x:c r="C33" s="26"/>
      <x:c r="D33" s="26"/>
      <x:c r="E33" s="26"/>
      <x:c r="F33" s="26"/>
    </x:row>
    <x:row r="34" ht="25" customHeight="1">
      <x:c r="A34" s="26" t="str">
        <x:v>This blank template does not contain or receive the values entered in the browser calculator.</x:v>
      </x:c>
      <x:c r="B34" s="26"/>
      <x:c r="C34" s="26"/>
      <x:c r="D34" s="26"/>
      <x:c r="E34" s="26"/>
      <x:c r="F34" s="26"/>
    </x:row>
    <x:row r="35" ht="25" customHeight="1">
      <x:c r="A35" s="26" t="str">
        <x:v>Currency selection: USD, CAD, EUR, GBP or TRY. All calculations use your local inputs.</x:v>
      </x:c>
      <x:c r="B35" s="26"/>
      <x:c r="C35" s="26"/>
      <x:c r="D35" s="26"/>
      <x:c r="E35" s="26"/>
      <x:c r="F35" s="26"/>
    </x:row>
  </x:sheetData>
  <x:conditionalFormatting sqref="F16:F24">
    <x:cfRule type="containsText" dxfId="0" priority="1" operator="containsText" text="Check value"/>
  </x:conditionalFormatting>
  <x:dataValidations count="2">
    <x:dataValidation type="list" sqref="B13">
      <x:formula1>"USD,CAD,EUR,GBP,TRY"</x:formula1>
    </x:dataValidation>
    <x:dataValidation type="list" sqref="D16:D24">
      <x:formula1>"0,1"</x:formula1>
    </x:dataValidation>
  </x:dataValidations>
  <x:pageMargins left="0.7" right="0.7" top="0.75" bottom="0.75" header="0.3" footer="0.3"/>
</x:worksheet>
</file>